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BuÇalışmaKitabı" defaultThemeVersion="124226"/>
  <workbookProtection lockStructure="1"/>
  <bookViews>
    <workbookView xWindow="2505" yWindow="165" windowWidth="15480" windowHeight="8400"/>
  </bookViews>
  <sheets>
    <sheet name="BROŞÜR" sheetId="3" r:id="rId1"/>
    <sheet name="Sayfa1" sheetId="5" state="hidden" r:id="rId2"/>
    <sheet name="ADRES" sheetId="4" r:id="rId3"/>
  </sheets>
  <definedNames>
    <definedName name="_xlnm.Print_Area" localSheetId="0">BROŞÜR!$E$4:$AI$63</definedName>
  </definedNames>
  <calcPr calcId="124519"/>
</workbook>
</file>

<file path=xl/calcChain.xml><?xml version="1.0" encoding="utf-8"?>
<calcChain xmlns="http://schemas.openxmlformats.org/spreadsheetml/2006/main">
  <c r="L24" i="3"/>
  <c r="U49" l="1"/>
  <c r="U45" l="1"/>
  <c r="U46"/>
  <c r="U47"/>
  <c r="U48"/>
  <c r="U24" l="1"/>
  <c r="M49" s="1"/>
  <c r="Q49" s="1"/>
  <c r="AD49" s="1"/>
  <c r="M48" l="1"/>
  <c r="Q48" s="1"/>
  <c r="AD48" s="1"/>
  <c r="M46"/>
  <c r="Q46" s="1"/>
  <c r="AD46" s="1"/>
  <c r="M45"/>
  <c r="Q45" s="1"/>
  <c r="AD45" s="1"/>
  <c r="M47"/>
  <c r="Q47" s="1"/>
  <c r="AD47" s="1"/>
  <c r="H37"/>
  <c r="H39"/>
  <c r="I39"/>
  <c r="AK51"/>
  <c r="AJ50"/>
  <c r="AK45" l="1"/>
  <c r="AK46"/>
  <c r="AK49"/>
  <c r="AK48"/>
  <c r="AK47"/>
</calcChain>
</file>

<file path=xl/sharedStrings.xml><?xml version="1.0" encoding="utf-8"?>
<sst xmlns="http://schemas.openxmlformats.org/spreadsheetml/2006/main" count="59" uniqueCount="53">
  <si>
    <t>Faiz Oranı (Aylık)</t>
  </si>
  <si>
    <t>-</t>
  </si>
  <si>
    <t>Kredi Tutarı (TL)</t>
  </si>
  <si>
    <t>Faiz (Aylık)</t>
  </si>
  <si>
    <t>ALINACAK ÜCRETLER (TL)</t>
  </si>
  <si>
    <t>Vade (Ay)</t>
  </si>
  <si>
    <t>FAİZ MALİYET TABLOSU</t>
  </si>
  <si>
    <t>Kredi Limitleri</t>
  </si>
  <si>
    <t>Vade Aralığı</t>
  </si>
  <si>
    <t>www.vakifbank.com.tr</t>
  </si>
  <si>
    <t>Aşağıdaki Telefonlardan Bilgi Alabilirsiniz</t>
  </si>
  <si>
    <t>Kredi Tahsis Ücreti</t>
  </si>
  <si>
    <t>Kredi Tahsis Ücreti (TL)</t>
  </si>
  <si>
    <t xml:space="preserve"> VakıfBank Kampanya süresini ve kampanya süresince kredi tahsis ücretini ve faiz oranını değiştirme hakkına sahiptir.</t>
  </si>
  <si>
    <t xml:space="preserve"> Kredi taleplerinde kefil ön koşulu aranmamakla beraber şubelerimiz gerekli durumlarda kefil talep edebilirler</t>
  </si>
  <si>
    <t>MALİYET ORANLARI (%)**</t>
  </si>
  <si>
    <t>LÜTFEN AŞAĞIDAKİ YERLERE İLGİLİ BİLGİLERİ YAZINIZ</t>
  </si>
  <si>
    <t>ŞUBE ADI</t>
  </si>
  <si>
    <t xml:space="preserve">ŞUBE  ADRESİ   </t>
  </si>
  <si>
    <t xml:space="preserve">BİREYSEL PORTFÖY YÖNETİCİSİ   </t>
  </si>
  <si>
    <t xml:space="preserve">TELEFONLAR   </t>
  </si>
  <si>
    <t xml:space="preserve">E-POSTA ADRESİ   </t>
  </si>
  <si>
    <t>BİLGİLERİ YAZDIKTAN SONRA BROŞÜR BÖLÜMÜNE GEÇİP</t>
  </si>
  <si>
    <t>SAYFA AYARLARI İLE OYNAMADAN DİREKT YAZDIR'I SEÇİNİZ</t>
  </si>
  <si>
    <t>YUKARIYA YAZDIĞINIZ BİLGİLER OTOMATİK OLARAK BROŞÜR</t>
  </si>
  <si>
    <t>İÇERİSİNE AKTARILACAKTIR</t>
  </si>
  <si>
    <t>KKDF</t>
  </si>
  <si>
    <t>% 0,5 +BSMV</t>
  </si>
  <si>
    <t>İHTİYAÇ KREDİSİ</t>
  </si>
  <si>
    <t>Efektif Yıllık Faiz Oranı</t>
  </si>
  <si>
    <t>*Hayat Sigortası</t>
  </si>
  <si>
    <t>*Hayat Sigortası: 1 yıllık Hayat Sigortası prim tutarı 35 yaşındaki bay müşteri için hesaplanmış olup, kredi tutarına,vadesine ve müşterinin yaşına göre değişiklik göstermekte olup Efektif Yıllık Faiz Oranı hesaplamasına dahil edilmemiştir.</t>
  </si>
  <si>
    <t>**Maliyet oranı örnek vade ve örnek tutar üzerinden hesaplanmıştır.</t>
  </si>
  <si>
    <t xml:space="preserve"> ** Efektif Yıllık Faiz Oranına kredi için tahsil edilen kredi tahsis ücreti, faiz ve vergiler dahildir.</t>
  </si>
  <si>
    <t>Aylık Taksit (TL)***</t>
  </si>
  <si>
    <t>***Taksit Tutarlarına BSMV ve KKDF Dahildir.</t>
  </si>
  <si>
    <t>03</t>
  </si>
  <si>
    <t>TL</t>
  </si>
  <si>
    <t>Var</t>
  </si>
  <si>
    <t>Yok</t>
  </si>
  <si>
    <t>03 - 60 Ay</t>
  </si>
  <si>
    <t>Opsiyonel</t>
  </si>
  <si>
    <t xml:space="preserve">Opsiyonel </t>
  </si>
  <si>
    <t>2019-1155 Tebliğ</t>
  </si>
  <si>
    <t>SKY limitin asgari 10% kadar olması zorunludur.</t>
  </si>
  <si>
    <t>SKY KREDİSİ</t>
  </si>
  <si>
    <t>SKY KREDİSİNİN ÖZELLİKLERİ</t>
  </si>
  <si>
    <r>
      <t xml:space="preserve">Kredi limitine göre satılması gereken çapraz ürün için Excelin </t>
    </r>
    <r>
      <rPr>
        <sz val="18"/>
        <color rgb="FFFF0000"/>
        <rFont val="Arial"/>
        <family val="2"/>
        <charset val="162"/>
      </rPr>
      <t>SKY MOBİL</t>
    </r>
    <r>
      <rPr>
        <sz val="18"/>
        <color theme="1"/>
        <rFont val="Arial"/>
        <family val="2"/>
        <charset val="162"/>
      </rPr>
      <t xml:space="preserve"> sekmesine bakınız.</t>
    </r>
  </si>
  <si>
    <t xml:space="preserve">                    SKY KREDİSİ</t>
  </si>
  <si>
    <t>PINAR HUN - 0322 8820215 DAH:212  GSM:0544 335 59 01</t>
  </si>
  <si>
    <t>EMİRHAN BOYRAZ  0322 8820215 DAH: 220 GSM:0534 591 32 92</t>
  </si>
  <si>
    <t xml:space="preserve">VAKIF BANK ATİKOP/ADANA </t>
  </si>
  <si>
    <t>YEMİNLİ MALİ MÜŞAVİRLERE ÖZEL… 0.99 FAİZ ORANLI İHTİYAÇ KREDİSİ</t>
  </si>
</sst>
</file>

<file path=xl/styles.xml><?xml version="1.0" encoding="utf-8"?>
<styleSheet xmlns="http://schemas.openxmlformats.org/spreadsheetml/2006/main">
  <numFmts count="8">
    <numFmt numFmtId="164" formatCode="#,##0.00\ &quot;TL&quot;;[Red]\-#,##0.00\ &quot;TL&quot;"/>
    <numFmt numFmtId="165" formatCode="_-* #,##0.00\ &quot;TL&quot;_-;\-* #,##0.00\ &quot;TL&quot;_-;_-* &quot;-&quot;??\ &quot;TL&quot;_-;_-@_-"/>
    <numFmt numFmtId="166" formatCode="_-* #,##0.00\ _T_L_-;\-* #,##0.00\ _T_L_-;_-* &quot;-&quot;??\ _T_L_-;_-@_-"/>
    <numFmt numFmtId="167" formatCode="#,##0\ &quot;TL&quot;"/>
    <numFmt numFmtId="168" formatCode="%\ 0.00"/>
    <numFmt numFmtId="169" formatCode="#,##0.00\ &quot;TL&quot;"/>
    <numFmt numFmtId="170" formatCode="%\ 0.0000"/>
    <numFmt numFmtId="171" formatCode="0.0%"/>
  </numFmts>
  <fonts count="28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15"/>
      <color theme="1"/>
      <name val="Calibri"/>
      <family val="2"/>
      <charset val="162"/>
      <scheme val="minor"/>
    </font>
    <font>
      <sz val="36"/>
      <color theme="1"/>
      <name val="Calibri"/>
      <family val="2"/>
      <charset val="162"/>
      <scheme val="minor"/>
    </font>
    <font>
      <sz val="12"/>
      <color theme="1"/>
      <name val="Symbol"/>
      <family val="1"/>
      <charset val="2"/>
    </font>
    <font>
      <sz val="8"/>
      <color theme="1"/>
      <name val="Calibri"/>
      <family val="2"/>
      <charset val="162"/>
      <scheme val="minor"/>
    </font>
    <font>
      <sz val="8.5"/>
      <color rgb="FF1D1D13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color rgb="FF1D1D13"/>
      <name val="Calibri"/>
      <family val="2"/>
      <charset val="162"/>
      <scheme val="minor"/>
    </font>
    <font>
      <b/>
      <sz val="50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4"/>
      <color rgb="FF000000"/>
      <name val="Arial"/>
      <family val="2"/>
      <charset val="162"/>
    </font>
    <font>
      <sz val="18"/>
      <color rgb="FF000000"/>
      <name val="Arial"/>
      <family val="2"/>
      <charset val="162"/>
    </font>
    <font>
      <sz val="18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8"/>
      <color rgb="FF000000"/>
      <name val="Arial"/>
      <family val="2"/>
      <charset val="162"/>
    </font>
    <font>
      <sz val="18"/>
      <name val="Arial"/>
      <family val="2"/>
      <charset val="162"/>
    </font>
    <font>
      <sz val="18"/>
      <color rgb="FFFF0000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DashDotDot">
        <color auto="1"/>
      </right>
      <top/>
      <bottom/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applyBorder="1"/>
    <xf numFmtId="0" fontId="5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9" xfId="0" applyBorder="1"/>
    <xf numFmtId="0" fontId="1" fillId="0" borderId="9" xfId="2" quotePrefix="1" applyFont="1" applyBorder="1" applyAlignment="1" applyProtection="1"/>
    <xf numFmtId="0" fontId="0" fillId="0" borderId="1" xfId="0" applyBorder="1"/>
    <xf numFmtId="0" fontId="0" fillId="0" borderId="2" xfId="0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" xfId="0" applyFont="1" applyBorder="1"/>
    <xf numFmtId="0" fontId="6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Fill="1" applyBorder="1"/>
    <xf numFmtId="0" fontId="5" fillId="0" borderId="0" xfId="0" applyFont="1" applyBorder="1" applyAlignment="1"/>
    <xf numFmtId="0" fontId="10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/>
    <xf numFmtId="0" fontId="11" fillId="0" borderId="0" xfId="0" applyFont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0" fontId="0" fillId="0" borderId="10" xfId="0" applyBorder="1"/>
    <xf numFmtId="0" fontId="4" fillId="2" borderId="10" xfId="0" applyFont="1" applyFill="1" applyBorder="1" applyAlignment="1"/>
    <xf numFmtId="0" fontId="0" fillId="0" borderId="10" xfId="0" applyBorder="1" applyAlignment="1"/>
    <xf numFmtId="0" fontId="0" fillId="0" borderId="10" xfId="0" applyFill="1" applyBorder="1" applyAlignment="1"/>
    <xf numFmtId="0" fontId="3" fillId="0" borderId="10" xfId="2" applyFill="1" applyBorder="1" applyAlignment="1" applyProtection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0" fontId="13" fillId="0" borderId="0" xfId="3" applyNumberFormat="1" applyFont="1"/>
    <xf numFmtId="10" fontId="6" fillId="0" borderId="0" xfId="3" applyNumberFormat="1" applyFont="1"/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0" xfId="0" applyFont="1"/>
    <xf numFmtId="0" fontId="21" fillId="3" borderId="0" xfId="0" applyFont="1" applyFill="1"/>
    <xf numFmtId="171" fontId="19" fillId="0" borderId="10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8" fillId="4" borderId="13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/>
    </xf>
    <xf numFmtId="0" fontId="0" fillId="0" borderId="22" xfId="0" applyBorder="1"/>
    <xf numFmtId="49" fontId="19" fillId="0" borderId="18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3" fontId="19" fillId="0" borderId="18" xfId="0" applyNumberFormat="1" applyFont="1" applyFill="1" applyBorder="1" applyAlignment="1">
      <alignment horizontal="right" vertical="center"/>
    </xf>
    <xf numFmtId="3" fontId="23" fillId="0" borderId="20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0" fontId="20" fillId="0" borderId="10" xfId="0" applyNumberFormat="1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6" fillId="0" borderId="0" xfId="0" applyFont="1" applyBorder="1" applyAlignment="1">
      <alignment vertical="center"/>
    </xf>
    <xf numFmtId="169" fontId="5" fillId="0" borderId="17" xfId="0" applyNumberFormat="1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 vertical="center"/>
    </xf>
    <xf numFmtId="165" fontId="5" fillId="0" borderId="17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170" fontId="5" fillId="0" borderId="14" xfId="0" applyNumberFormat="1" applyFont="1" applyBorder="1" applyAlignment="1">
      <alignment horizontal="center"/>
    </xf>
    <xf numFmtId="170" fontId="5" fillId="0" borderId="15" xfId="0" applyNumberFormat="1" applyFont="1" applyBorder="1" applyAlignment="1">
      <alignment horizontal="center"/>
    </xf>
    <xf numFmtId="170" fontId="5" fillId="0" borderId="16" xfId="0" applyNumberFormat="1" applyFont="1" applyBorder="1" applyAlignment="1">
      <alignment horizontal="center"/>
    </xf>
    <xf numFmtId="167" fontId="5" fillId="0" borderId="17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1" xfId="1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10" fontId="0" fillId="0" borderId="21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 wrapText="1"/>
    </xf>
    <xf numFmtId="10" fontId="22" fillId="2" borderId="18" xfId="3" applyNumberFormat="1" applyFont="1" applyFill="1" applyBorder="1" applyAlignment="1">
      <alignment horizontal="center" vertical="center"/>
    </xf>
    <xf numFmtId="10" fontId="22" fillId="2" borderId="19" xfId="3" applyNumberFormat="1" applyFont="1" applyFill="1" applyBorder="1" applyAlignment="1">
      <alignment horizontal="center" vertical="center"/>
    </xf>
    <xf numFmtId="10" fontId="22" fillId="2" borderId="20" xfId="3" applyNumberFormat="1" applyFont="1" applyFill="1" applyBorder="1" applyAlignment="1">
      <alignment horizontal="center" vertical="center"/>
    </xf>
  </cellXfs>
  <cellStyles count="4">
    <cellStyle name="Binlik Ayracı" xfId="1" builtinId="3"/>
    <cellStyle name="Köprü" xfId="2" builtinId="8"/>
    <cellStyle name="Normal" xfId="0" builtinId="0"/>
    <cellStyle name="Yüzd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5</xdr:row>
      <xdr:rowOff>95250</xdr:rowOff>
    </xdr:from>
    <xdr:to>
      <xdr:col>23</xdr:col>
      <xdr:colOff>78105</xdr:colOff>
      <xdr:row>7</xdr:row>
      <xdr:rowOff>146050</xdr:rowOff>
    </xdr:to>
    <xdr:pic>
      <xdr:nvPicPr>
        <xdr:cNvPr id="5" name="Resim 4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9575" y="1057275"/>
          <a:ext cx="2087880" cy="431800"/>
        </a:xfrm>
        <a:prstGeom prst="rect">
          <a:avLst/>
        </a:prstGeom>
      </xdr:spPr>
    </xdr:pic>
    <xdr:clientData/>
  </xdr:twoCellAnchor>
  <xdr:twoCellAnchor editAs="oneCell">
    <xdr:from>
      <xdr:col>26</xdr:col>
      <xdr:colOff>38100</xdr:colOff>
      <xdr:row>59</xdr:row>
      <xdr:rowOff>47625</xdr:rowOff>
    </xdr:from>
    <xdr:to>
      <xdr:col>34</xdr:col>
      <xdr:colOff>144780</xdr:colOff>
      <xdr:row>62</xdr:row>
      <xdr:rowOff>12700</xdr:rowOff>
    </xdr:to>
    <xdr:pic>
      <xdr:nvPicPr>
        <xdr:cNvPr id="6" name="Resim 5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05625" y="12954000"/>
          <a:ext cx="2087880" cy="431800"/>
        </a:xfrm>
        <a:prstGeom prst="rect">
          <a:avLst/>
        </a:prstGeom>
      </xdr:spPr>
    </xdr:pic>
    <xdr:clientData/>
  </xdr:twoCellAnchor>
  <xdr:twoCellAnchor>
    <xdr:from>
      <xdr:col>6</xdr:col>
      <xdr:colOff>50798</xdr:colOff>
      <xdr:row>11</xdr:row>
      <xdr:rowOff>152401</xdr:rowOff>
    </xdr:from>
    <xdr:to>
      <xdr:col>33</xdr:col>
      <xdr:colOff>10581</xdr:colOff>
      <xdr:row>19</xdr:row>
      <xdr:rowOff>412763</xdr:rowOff>
    </xdr:to>
    <xdr:grpSp>
      <xdr:nvGrpSpPr>
        <xdr:cNvPr id="4" name="Grup 3"/>
        <xdr:cNvGrpSpPr/>
      </xdr:nvGrpSpPr>
      <xdr:grpSpPr>
        <a:xfrm>
          <a:off x="1511298" y="2491318"/>
          <a:ext cx="7092950" cy="2779195"/>
          <a:chOff x="9152756" y="2843068"/>
          <a:chExt cx="6211063" cy="1358807"/>
        </a:xfrm>
      </xdr:grpSpPr>
      <xdr:sp macro="" textlink="">
        <xdr:nvSpPr>
          <xdr:cNvPr id="7" name="Metin kutusu 6"/>
          <xdr:cNvSpPr txBox="1"/>
        </xdr:nvSpPr>
        <xdr:spPr>
          <a:xfrm>
            <a:off x="9152756" y="2843068"/>
            <a:ext cx="6211063" cy="11334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2800" b="0"/>
              <a:t> 750.000-TL’ye kadar</a:t>
            </a:r>
            <a:r>
              <a:rPr lang="tr-TR" sz="2800" b="0" baseline="0"/>
              <a:t> </a:t>
            </a:r>
          </a:p>
          <a:p>
            <a:pPr algn="ctr"/>
            <a:r>
              <a:rPr lang="tr-TR" sz="2800" b="0"/>
              <a:t>60 aya varan vade</a:t>
            </a:r>
            <a:r>
              <a:rPr lang="tr-TR" sz="2800" b="0" baseline="0"/>
              <a:t> </a:t>
            </a:r>
            <a:r>
              <a:rPr lang="tr-TR" sz="2800" b="0"/>
              <a:t>seçenekleri,</a:t>
            </a:r>
          </a:p>
        </xdr:txBody>
      </xdr:sp>
      <xdr:sp macro="" textlink="Sayfa1!K1">
        <xdr:nvSpPr>
          <xdr:cNvPr id="8" name="Metin kutusu 7"/>
          <xdr:cNvSpPr txBox="1"/>
        </xdr:nvSpPr>
        <xdr:spPr>
          <a:xfrm>
            <a:off x="10303777" y="3606813"/>
            <a:ext cx="1186238" cy="3156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73E04B6-76FE-47A0-9816-2B54ABDA8BBD}" type="TxLink">
              <a:rPr lang="en-US" sz="2800" b="1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/>
              <a:t>0,99%</a:t>
            </a:fld>
            <a:endParaRPr lang="tr-TR" sz="8000">
              <a:latin typeface="+mn-lt"/>
            </a:endParaRPr>
          </a:p>
        </xdr:txBody>
      </xdr:sp>
      <xdr:sp macro="" textlink="">
        <xdr:nvSpPr>
          <xdr:cNvPr id="9" name="Metin kutusu 8"/>
          <xdr:cNvSpPr txBox="1"/>
        </xdr:nvSpPr>
        <xdr:spPr>
          <a:xfrm>
            <a:off x="9848334" y="3537124"/>
            <a:ext cx="4755550" cy="664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2800" b="0" baseline="0"/>
              <a:t> 	  faiz oranı ile Mobil Bankacılık ve Şubelerimizde</a:t>
            </a:r>
            <a:endParaRPr lang="tr-TR" sz="2800" b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kifbank.com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pageSetUpPr fitToPage="1"/>
  </sheetPr>
  <dimension ref="E1:AN77"/>
  <sheetViews>
    <sheetView showGridLines="0" tabSelected="1" zoomScale="90" zoomScaleNormal="90" workbookViewId="0">
      <selection activeCell="O33" sqref="O33:AH33"/>
    </sheetView>
  </sheetViews>
  <sheetFormatPr defaultColWidth="4.28515625" defaultRowHeight="15"/>
  <cols>
    <col min="1" max="6" width="3.7109375" customWidth="1"/>
    <col min="7" max="7" width="4.42578125" customWidth="1"/>
    <col min="8" max="8" width="4.5703125" customWidth="1"/>
    <col min="9" max="11" width="3.7109375" customWidth="1"/>
    <col min="12" max="12" width="4.85546875" customWidth="1"/>
    <col min="13" max="18" width="3.7109375" customWidth="1"/>
    <col min="19" max="19" width="5.28515625" customWidth="1"/>
    <col min="20" max="20" width="5.140625" customWidth="1"/>
    <col min="21" max="21" width="6" customWidth="1"/>
    <col min="22" max="34" width="3.7109375" customWidth="1"/>
    <col min="36" max="36" width="7.140625" hidden="1" customWidth="1"/>
    <col min="37" max="38" width="4.28515625" hidden="1" customWidth="1"/>
    <col min="39" max="39" width="6.140625" hidden="1" customWidth="1"/>
    <col min="40" max="40" width="7.140625" hidden="1" customWidth="1"/>
  </cols>
  <sheetData>
    <row r="1" spans="5:35"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5:35"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5:35" ht="15.75" thickBot="1"/>
    <row r="4" spans="5:35"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100"/>
    </row>
    <row r="5" spans="5:35">
      <c r="E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3"/>
    </row>
    <row r="6" spans="5:35">
      <c r="E6" s="1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13"/>
    </row>
    <row r="7" spans="5:35">
      <c r="E7" s="12"/>
      <c r="F7" s="4"/>
      <c r="G7" s="11" t="s">
        <v>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3"/>
    </row>
    <row r="8" spans="5:35">
      <c r="E8" s="1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13"/>
    </row>
    <row r="9" spans="5:35">
      <c r="E9" s="1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13"/>
    </row>
    <row r="10" spans="5:35" ht="24" customHeight="1">
      <c r="E10" s="12"/>
      <c r="F10" s="102" t="s">
        <v>45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3"/>
    </row>
    <row r="11" spans="5:35" ht="24" customHeight="1">
      <c r="E11" s="1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3"/>
    </row>
    <row r="12" spans="5:35" ht="24" customHeight="1">
      <c r="E12" s="1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3"/>
    </row>
    <row r="13" spans="5:35" ht="24" customHeight="1">
      <c r="E13" s="1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3"/>
    </row>
    <row r="14" spans="5:35" ht="24" customHeight="1">
      <c r="E14" s="1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3"/>
    </row>
    <row r="15" spans="5:35" ht="13.5" customHeight="1">
      <c r="E15" s="1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3"/>
    </row>
    <row r="16" spans="5:35" ht="20.25" customHeight="1">
      <c r="E16" s="1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3"/>
    </row>
    <row r="17" spans="5:40" ht="24" customHeight="1">
      <c r="E17" s="12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43"/>
      <c r="AI17" s="13"/>
    </row>
    <row r="18" spans="5:40" ht="34.5" customHeight="1">
      <c r="E18" s="12"/>
      <c r="F18" s="43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43"/>
      <c r="AI18" s="13"/>
    </row>
    <row r="19" spans="5:40" ht="34.5" customHeight="1">
      <c r="E19" s="12"/>
      <c r="F19" s="43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43"/>
      <c r="AI19" s="13"/>
    </row>
    <row r="20" spans="5:40" ht="34.5" customHeight="1">
      <c r="E20" s="12"/>
      <c r="F20" s="43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43"/>
      <c r="AI20" s="13"/>
    </row>
    <row r="21" spans="5:40">
      <c r="E21" s="12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3"/>
    </row>
    <row r="22" spans="5:40">
      <c r="E22" s="12"/>
      <c r="L22" s="97" t="s">
        <v>46</v>
      </c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I22" s="13"/>
    </row>
    <row r="23" spans="5:40" ht="15" customHeight="1">
      <c r="E23" s="12"/>
      <c r="L23" s="95" t="s">
        <v>7</v>
      </c>
      <c r="M23" s="95"/>
      <c r="N23" s="95"/>
      <c r="O23" s="95"/>
      <c r="P23" s="95"/>
      <c r="Q23" s="95"/>
      <c r="R23" s="97" t="s">
        <v>8</v>
      </c>
      <c r="S23" s="97"/>
      <c r="T23" s="97"/>
      <c r="U23" s="97" t="s">
        <v>3</v>
      </c>
      <c r="V23" s="97"/>
      <c r="W23" s="97"/>
      <c r="X23" s="97" t="s">
        <v>11</v>
      </c>
      <c r="Y23" s="97"/>
      <c r="Z23" s="97"/>
      <c r="AA23" s="97"/>
      <c r="AB23" s="97"/>
      <c r="AI23" s="13"/>
    </row>
    <row r="24" spans="5:40" ht="15" customHeight="1">
      <c r="E24" s="12"/>
      <c r="L24" s="96" t="str">
        <f>CONCATENATE(DOLLAR(Sayfa1!$F$1,0),Sayfa1!$G$1,DOLLAR(Sayfa1!$H$1,0))</f>
        <v>1.000 ₺-750.000 ₺</v>
      </c>
      <c r="M24" s="96"/>
      <c r="N24" s="96"/>
      <c r="O24" s="96"/>
      <c r="P24" s="96"/>
      <c r="Q24" s="96"/>
      <c r="R24" s="103" t="s">
        <v>40</v>
      </c>
      <c r="S24" s="103"/>
      <c r="T24" s="103"/>
      <c r="U24" s="104">
        <f>Sayfa1!K1</f>
        <v>9.9000000000000008E-3</v>
      </c>
      <c r="V24" s="104"/>
      <c r="W24" s="104"/>
      <c r="X24" s="105" t="s">
        <v>27</v>
      </c>
      <c r="Y24" s="105"/>
      <c r="Z24" s="105"/>
      <c r="AA24" s="105"/>
      <c r="AB24" s="105"/>
      <c r="AI24" s="13"/>
    </row>
    <row r="25" spans="5:40" ht="15" customHeight="1">
      <c r="E25" s="12"/>
      <c r="L25" s="96"/>
      <c r="M25" s="96"/>
      <c r="N25" s="96"/>
      <c r="O25" s="96"/>
      <c r="P25" s="96"/>
      <c r="Q25" s="96"/>
      <c r="R25" s="103"/>
      <c r="S25" s="103"/>
      <c r="T25" s="103"/>
      <c r="U25" s="104"/>
      <c r="V25" s="104"/>
      <c r="W25" s="104"/>
      <c r="X25" s="105"/>
      <c r="Y25" s="105"/>
      <c r="Z25" s="105"/>
      <c r="AA25" s="105"/>
      <c r="AB25" s="105"/>
      <c r="AI25" s="13"/>
    </row>
    <row r="26" spans="5:40" ht="15" customHeight="1">
      <c r="E26" s="12"/>
      <c r="AI26" s="13"/>
    </row>
    <row r="27" spans="5:40" ht="15" customHeight="1">
      <c r="E27" s="12"/>
      <c r="AI27" s="55"/>
    </row>
    <row r="28" spans="5:40" ht="15" customHeight="1">
      <c r="E28" s="12"/>
      <c r="AI28" s="55"/>
      <c r="AM28" t="s">
        <v>26</v>
      </c>
      <c r="AN28" s="45">
        <v>0.15</v>
      </c>
    </row>
    <row r="29" spans="5:40" ht="15" customHeight="1">
      <c r="E29" s="12"/>
      <c r="AI29" s="55"/>
    </row>
    <row r="30" spans="5:40">
      <c r="E30" s="12"/>
      <c r="AI30" s="55"/>
    </row>
    <row r="31" spans="5:40">
      <c r="E31" s="12"/>
      <c r="AI31" s="13"/>
    </row>
    <row r="32" spans="5:40">
      <c r="E32" s="12"/>
      <c r="AI32" s="13"/>
    </row>
    <row r="33" spans="5:37" ht="19.5">
      <c r="E33" s="12"/>
      <c r="F33" s="4"/>
      <c r="O33" s="88" t="s">
        <v>10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13"/>
    </row>
    <row r="34" spans="5:37" ht="21">
      <c r="E34" s="12"/>
      <c r="F34" s="4"/>
      <c r="H34" s="68"/>
      <c r="I34" s="68"/>
      <c r="J34" s="68"/>
      <c r="K34" s="68"/>
      <c r="L34" s="68"/>
      <c r="M34" s="68"/>
      <c r="N34" s="69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13"/>
    </row>
    <row r="35" spans="5:37" ht="20.25" customHeight="1">
      <c r="E35" s="12"/>
      <c r="F35" s="8"/>
      <c r="G35" s="8"/>
      <c r="H35" s="86" t="s">
        <v>52</v>
      </c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70"/>
      <c r="AH35" s="67"/>
      <c r="AI35" s="13"/>
    </row>
    <row r="36" spans="5:37" ht="28.5" customHeight="1">
      <c r="E36" s="12"/>
      <c r="F36" s="6"/>
      <c r="G36" s="6"/>
      <c r="H36" s="91" t="s">
        <v>51</v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6"/>
      <c r="AH36" s="6"/>
      <c r="AI36" s="13"/>
    </row>
    <row r="37" spans="5:37" ht="23.25">
      <c r="E37" s="12"/>
      <c r="F37" s="6"/>
      <c r="G37" s="6"/>
      <c r="H37" s="91" t="str">
        <f>ADRES!B6</f>
        <v>PINAR HUN - 0322 8820215 DAH:212  GSM:0544 335 59 01</v>
      </c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47"/>
      <c r="AH37" s="6"/>
      <c r="AI37" s="13"/>
    </row>
    <row r="38" spans="5:37" ht="21">
      <c r="E38" s="12"/>
      <c r="F38" s="6"/>
      <c r="G38" s="6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47"/>
      <c r="AH38" s="47"/>
      <c r="AI38" s="13"/>
    </row>
    <row r="39" spans="5:37" ht="21">
      <c r="E39" s="12"/>
      <c r="F39" s="6"/>
      <c r="G39" s="6"/>
      <c r="H39" s="89" t="str">
        <f>ADRES!B8</f>
        <v>-</v>
      </c>
      <c r="I39" s="89" t="str">
        <f>ADRES!B8</f>
        <v>-</v>
      </c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6"/>
      <c r="AH39" s="6"/>
      <c r="AI39" s="13"/>
    </row>
    <row r="40" spans="5:37" ht="21">
      <c r="E40" s="12"/>
      <c r="F40" s="6"/>
      <c r="G40" s="6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I40" s="13"/>
    </row>
    <row r="41" spans="5:37">
      <c r="E41" s="12"/>
      <c r="F41" s="7"/>
      <c r="G41" s="7"/>
      <c r="AI41" s="13"/>
    </row>
    <row r="42" spans="5:37">
      <c r="E42" s="12"/>
      <c r="F42" s="83" t="s">
        <v>6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5"/>
      <c r="AI42" s="13"/>
    </row>
    <row r="43" spans="5:37">
      <c r="E43" s="12"/>
      <c r="F43" s="83" t="s">
        <v>28</v>
      </c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94" t="s">
        <v>4</v>
      </c>
      <c r="V43" s="94"/>
      <c r="W43" s="94"/>
      <c r="X43" s="94"/>
      <c r="Y43" s="94"/>
      <c r="Z43" s="94"/>
      <c r="AA43" s="94"/>
      <c r="AB43" s="94"/>
      <c r="AC43" s="94"/>
      <c r="AD43" s="83" t="s">
        <v>15</v>
      </c>
      <c r="AE43" s="84"/>
      <c r="AF43" s="84"/>
      <c r="AG43" s="84"/>
      <c r="AH43" s="85"/>
      <c r="AI43" s="13"/>
      <c r="AJ43" s="13"/>
    </row>
    <row r="44" spans="5:37" s="5" customFormat="1" ht="15.75" customHeight="1">
      <c r="E44" s="14"/>
      <c r="F44" s="75" t="s">
        <v>2</v>
      </c>
      <c r="G44" s="75"/>
      <c r="H44" s="75"/>
      <c r="I44" s="75"/>
      <c r="J44" s="80" t="s">
        <v>5</v>
      </c>
      <c r="K44" s="81"/>
      <c r="L44" s="82"/>
      <c r="M44" s="75" t="s">
        <v>0</v>
      </c>
      <c r="N44" s="75"/>
      <c r="O44" s="75"/>
      <c r="P44" s="75"/>
      <c r="Q44" s="75" t="s">
        <v>34</v>
      </c>
      <c r="R44" s="75"/>
      <c r="S44" s="75"/>
      <c r="T44" s="75"/>
      <c r="U44" s="75" t="s">
        <v>12</v>
      </c>
      <c r="V44" s="75"/>
      <c r="W44" s="75"/>
      <c r="X44" s="75"/>
      <c r="Y44" s="75"/>
      <c r="Z44" s="75" t="s">
        <v>30</v>
      </c>
      <c r="AA44" s="75"/>
      <c r="AB44" s="75"/>
      <c r="AC44" s="75"/>
      <c r="AD44" s="80" t="s">
        <v>29</v>
      </c>
      <c r="AE44" s="81"/>
      <c r="AF44" s="81"/>
      <c r="AG44" s="81"/>
      <c r="AH44" s="82"/>
      <c r="AI44" s="15"/>
      <c r="AJ44" s="15"/>
    </row>
    <row r="45" spans="5:37" s="2" customFormat="1" ht="12">
      <c r="E45" s="16"/>
      <c r="F45" s="79">
        <v>100001</v>
      </c>
      <c r="G45" s="79"/>
      <c r="H45" s="79"/>
      <c r="I45" s="79"/>
      <c r="J45" s="80">
        <v>12</v>
      </c>
      <c r="K45" s="81"/>
      <c r="L45" s="82"/>
      <c r="M45" s="72">
        <f>$U$24</f>
        <v>9.9000000000000008E-3</v>
      </c>
      <c r="N45" s="72"/>
      <c r="O45" s="72"/>
      <c r="P45" s="72"/>
      <c r="Q45" s="71">
        <f>PMT(BROŞÜR!M45*1.2,BROŞÜR!J45,-BROŞÜR!F45,0,0)</f>
        <v>8990.8513787815718</v>
      </c>
      <c r="R45" s="71"/>
      <c r="S45" s="71"/>
      <c r="T45" s="71"/>
      <c r="U45" s="73">
        <f>BROŞÜR!F45*0.005*1.05</f>
        <v>525.00525000000005</v>
      </c>
      <c r="V45" s="73"/>
      <c r="W45" s="73"/>
      <c r="X45" s="73"/>
      <c r="Y45" s="73"/>
      <c r="Z45" s="71">
        <v>668.71</v>
      </c>
      <c r="AA45" s="71"/>
      <c r="AB45" s="71"/>
      <c r="AC45" s="71"/>
      <c r="AD45" s="76">
        <f>(1+RATE(J45,Q45,-F45+U45))^12-1</f>
        <v>0.16376492827045563</v>
      </c>
      <c r="AE45" s="77"/>
      <c r="AF45" s="77"/>
      <c r="AG45" s="77"/>
      <c r="AH45" s="78"/>
      <c r="AI45" s="17"/>
      <c r="AJ45" s="17"/>
      <c r="AK45" s="46">
        <f>IFERROR(RATE(BROŞÜR!$J45,-BROŞÜR!$Q45,BROŞÜR!$F45-BROŞÜR!$U45-BROŞÜR!$Z45,0,0)/(1+0.2),"-")</f>
        <v>1.149668617730459E-2</v>
      </c>
    </row>
    <row r="46" spans="5:37" s="1" customFormat="1" ht="12">
      <c r="E46" s="18"/>
      <c r="F46" s="79">
        <v>125000</v>
      </c>
      <c r="G46" s="79"/>
      <c r="H46" s="79"/>
      <c r="I46" s="79"/>
      <c r="J46" s="80">
        <v>24</v>
      </c>
      <c r="K46" s="81"/>
      <c r="L46" s="82"/>
      <c r="M46" s="72">
        <f>$U$24</f>
        <v>9.9000000000000008E-3</v>
      </c>
      <c r="N46" s="72"/>
      <c r="O46" s="72"/>
      <c r="P46" s="72"/>
      <c r="Q46" s="71">
        <f>PMT(BROŞÜR!M46*1.2,BROŞÜR!J46,-BROŞÜR!F46,0,0)</f>
        <v>6016.7387233897307</v>
      </c>
      <c r="R46" s="71"/>
      <c r="S46" s="71"/>
      <c r="T46" s="71"/>
      <c r="U46" s="73">
        <f>BROŞÜR!F46*0.005*1.05</f>
        <v>656.25</v>
      </c>
      <c r="V46" s="73"/>
      <c r="W46" s="73"/>
      <c r="X46" s="73"/>
      <c r="Y46" s="73"/>
      <c r="Z46" s="71">
        <v>1218.68</v>
      </c>
      <c r="AA46" s="71"/>
      <c r="AB46" s="71"/>
      <c r="AC46" s="71"/>
      <c r="AD46" s="76">
        <f>(1+RATE(J46,Q46,-F46+U46))^12-1</f>
        <v>0.15837374133736426</v>
      </c>
      <c r="AE46" s="77"/>
      <c r="AF46" s="77"/>
      <c r="AG46" s="77"/>
      <c r="AH46" s="78"/>
      <c r="AI46" s="19"/>
      <c r="AJ46" s="19"/>
      <c r="AK46" s="46">
        <f>IFERROR(RATE(BROŞÜR!$J46,-BROŞÜR!$Q46,BROŞÜR!$F46-BROŞÜR!$U46-BROŞÜR!$Z46,0,0)/(1+0.2),"-")</f>
        <v>1.0971179229194262E-2</v>
      </c>
    </row>
    <row r="47" spans="5:37" s="1" customFormat="1" ht="12">
      <c r="E47" s="18"/>
      <c r="F47" s="79">
        <v>350000</v>
      </c>
      <c r="G47" s="79"/>
      <c r="H47" s="79"/>
      <c r="I47" s="79"/>
      <c r="J47" s="80">
        <v>36</v>
      </c>
      <c r="K47" s="81"/>
      <c r="L47" s="82"/>
      <c r="M47" s="72">
        <f>$U$24</f>
        <v>9.9000000000000008E-3</v>
      </c>
      <c r="N47" s="72"/>
      <c r="O47" s="72"/>
      <c r="P47" s="72"/>
      <c r="Q47" s="71">
        <f>PMT(BROŞÜR!M47*1.2,BROŞÜR!J47,-BROŞÜR!F47,0,0)</f>
        <v>12005.734406861988</v>
      </c>
      <c r="R47" s="71"/>
      <c r="S47" s="71"/>
      <c r="T47" s="71"/>
      <c r="U47" s="73">
        <f>BROŞÜR!F47*0.005*1.05</f>
        <v>1837.5</v>
      </c>
      <c r="V47" s="73"/>
      <c r="W47" s="73"/>
      <c r="X47" s="73"/>
      <c r="Y47" s="73"/>
      <c r="Z47" s="71">
        <v>4756.54</v>
      </c>
      <c r="AA47" s="71"/>
      <c r="AB47" s="71"/>
      <c r="AC47" s="71"/>
      <c r="AD47" s="76">
        <f>(1+RATE(J47,Q47,-F47+U47))^12-1</f>
        <v>0.15648994780005099</v>
      </c>
      <c r="AE47" s="77"/>
      <c r="AF47" s="77"/>
      <c r="AG47" s="77"/>
      <c r="AH47" s="78"/>
      <c r="AI47" s="19"/>
      <c r="AJ47" s="19"/>
      <c r="AK47" s="46">
        <f>IFERROR(RATE(BROŞÜR!$J47,-BROŞÜR!$Q47,BROŞÜR!$F47-BROŞÜR!$U47-BROŞÜR!$Z47,0,0)/(1+0.2),"-")</f>
        <v>1.0834591452483232E-2</v>
      </c>
    </row>
    <row r="48" spans="5:37" s="1" customFormat="1" ht="12">
      <c r="E48" s="18"/>
      <c r="F48" s="79">
        <v>500000</v>
      </c>
      <c r="G48" s="79"/>
      <c r="H48" s="79"/>
      <c r="I48" s="79"/>
      <c r="J48" s="80">
        <v>48</v>
      </c>
      <c r="K48" s="81"/>
      <c r="L48" s="82"/>
      <c r="M48" s="72">
        <f>$U$24</f>
        <v>9.9000000000000008E-3</v>
      </c>
      <c r="N48" s="72"/>
      <c r="O48" s="72"/>
      <c r="P48" s="72"/>
      <c r="Q48" s="71">
        <f>PMT(BROŞÜR!M48*1.2,BROŞÜR!J48,-BROŞÜR!F48,0,0)</f>
        <v>13727.533683674888</v>
      </c>
      <c r="R48" s="71"/>
      <c r="S48" s="71"/>
      <c r="T48" s="71"/>
      <c r="U48" s="73">
        <f>BROŞÜR!F48*0.005*1.05</f>
        <v>2625</v>
      </c>
      <c r="V48" s="74"/>
      <c r="W48" s="74"/>
      <c r="X48" s="74"/>
      <c r="Y48" s="74"/>
      <c r="Z48" s="71">
        <v>8870.06</v>
      </c>
      <c r="AA48" s="71"/>
      <c r="AB48" s="71"/>
      <c r="AC48" s="71"/>
      <c r="AD48" s="76">
        <f>(1+RATE(J48,Q48,-F48+U48))^12-1</f>
        <v>0.15553355506462441</v>
      </c>
      <c r="AE48" s="77"/>
      <c r="AF48" s="77"/>
      <c r="AG48" s="77"/>
      <c r="AH48" s="78"/>
      <c r="AI48" s="19"/>
      <c r="AJ48" s="19"/>
      <c r="AK48" s="46">
        <f>IFERROR(RATE(BROŞÜR!$J48,-BROŞÜR!$Q48,BROŞÜR!$F48-BROŞÜR!$U48-BROŞÜR!$Z48,0,0)/(1+0.2),"-")</f>
        <v>1.078604124189375E-2</v>
      </c>
    </row>
    <row r="49" spans="5:37" s="1" customFormat="1" ht="12">
      <c r="E49" s="18"/>
      <c r="F49" s="79">
        <v>750000</v>
      </c>
      <c r="G49" s="79"/>
      <c r="H49" s="79"/>
      <c r="I49" s="79"/>
      <c r="J49" s="80">
        <v>60</v>
      </c>
      <c r="K49" s="81"/>
      <c r="L49" s="82"/>
      <c r="M49" s="72">
        <f>$U$24</f>
        <v>9.9000000000000008E-3</v>
      </c>
      <c r="N49" s="72"/>
      <c r="O49" s="72"/>
      <c r="P49" s="72"/>
      <c r="Q49" s="71">
        <f>PMT(BROŞÜR!M49*1.2,BROŞÜR!J49,-BROŞÜR!F49,0,0)</f>
        <v>17550.887762534323</v>
      </c>
      <c r="R49" s="71"/>
      <c r="S49" s="71"/>
      <c r="T49" s="71"/>
      <c r="U49" s="73">
        <f>BROŞÜR!F49*0.005*1.05</f>
        <v>3937.5</v>
      </c>
      <c r="V49" s="74"/>
      <c r="W49" s="74"/>
      <c r="X49" s="74"/>
      <c r="Y49" s="74"/>
      <c r="Z49" s="71">
        <v>16649.849999999999</v>
      </c>
      <c r="AA49" s="71"/>
      <c r="AB49" s="71"/>
      <c r="AC49" s="71"/>
      <c r="AD49" s="76">
        <f>(1+RATE(J49,Q49,-F49+U49))^12-1</f>
        <v>0.15495675512750218</v>
      </c>
      <c r="AE49" s="77"/>
      <c r="AF49" s="77"/>
      <c r="AG49" s="77"/>
      <c r="AH49" s="78"/>
      <c r="AI49" s="19"/>
      <c r="AJ49" s="19"/>
      <c r="AK49" s="46">
        <f>IFERROR(RATE(BROŞÜR!$J49,-BROŞÜR!$Q49,BROŞÜR!$F49-BROŞÜR!$U49-BROŞÜR!$Z49,0,0)/(1+0.2),"-")</f>
        <v>1.0775039162970059E-2</v>
      </c>
    </row>
    <row r="50" spans="5:37" s="1" customFormat="1" ht="12">
      <c r="E50" s="18"/>
      <c r="AI50" s="19"/>
      <c r="AJ50" s="46" t="str">
        <f>IFERROR(RATE(#REF!,-#REF!,#REF!-#REF!-#REF!,0,0)/(1+0.2),"-")</f>
        <v>-</v>
      </c>
    </row>
    <row r="51" spans="5:37" s="1" customFormat="1" ht="12" customHeight="1">
      <c r="E51" s="18"/>
      <c r="H51" s="93" t="s">
        <v>31</v>
      </c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19"/>
      <c r="AJ51" s="19"/>
      <c r="AK51" s="46" t="str">
        <f>IFERROR(RATE(#REF!,-#REF!,#REF!-#REF!-#REF!,0,0)/(1+0.2),"-")</f>
        <v>-</v>
      </c>
    </row>
    <row r="52" spans="5:37" s="1" customFormat="1" ht="12" customHeight="1">
      <c r="E52" s="18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13"/>
      <c r="AJ52" s="19"/>
    </row>
    <row r="53" spans="5:37" s="1" customFormat="1" ht="12" customHeight="1">
      <c r="E53" s="18"/>
      <c r="F53" s="3"/>
      <c r="G53" s="3"/>
      <c r="H53" s="48" t="s">
        <v>33</v>
      </c>
      <c r="AI53" s="19"/>
      <c r="AJ53" s="19"/>
    </row>
    <row r="54" spans="5:37" s="1" customFormat="1" ht="12">
      <c r="E54" s="18"/>
      <c r="F54" s="3"/>
      <c r="G54" s="3"/>
      <c r="H54" s="48" t="s">
        <v>32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I54" s="19"/>
      <c r="AJ54" s="19"/>
    </row>
    <row r="55" spans="5:37" s="1" customFormat="1" ht="12">
      <c r="E55" s="18"/>
      <c r="F55" s="3"/>
      <c r="G55" s="3"/>
      <c r="H55" s="32" t="s">
        <v>35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D55" s="3"/>
      <c r="AE55" s="9"/>
      <c r="AF55" s="24"/>
      <c r="AG55" s="3"/>
      <c r="AH55" s="3"/>
      <c r="AI55" s="19"/>
      <c r="AJ55" s="19"/>
    </row>
    <row r="56" spans="5:37" s="1" customFormat="1" ht="11.25" customHeight="1">
      <c r="E56" s="18"/>
      <c r="F56" s="3"/>
      <c r="G56" s="3"/>
      <c r="H56" s="31" t="s">
        <v>14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24"/>
      <c r="AC56" s="24"/>
      <c r="AD56" s="24"/>
      <c r="AE56" s="3"/>
      <c r="AF56" s="3"/>
      <c r="AG56" s="3"/>
      <c r="AH56" s="3"/>
      <c r="AI56" s="19"/>
      <c r="AJ56" s="19"/>
    </row>
    <row r="57" spans="5:37" s="1" customFormat="1" ht="11.25" customHeight="1">
      <c r="E57" s="18"/>
      <c r="F57" s="3"/>
      <c r="H57" s="32" t="s">
        <v>13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24"/>
      <c r="AC57" s="24"/>
      <c r="AD57" s="24"/>
      <c r="AE57" s="3"/>
      <c r="AF57" s="3"/>
      <c r="AG57" s="3"/>
      <c r="AH57" s="3"/>
      <c r="AI57" s="19"/>
      <c r="AJ57" s="19"/>
    </row>
    <row r="58" spans="5:37" s="29" customFormat="1" ht="11.25" customHeight="1">
      <c r="E58" s="26"/>
      <c r="F58" s="27"/>
      <c r="AB58" s="32"/>
      <c r="AC58" s="32"/>
      <c r="AD58" s="32"/>
      <c r="AF58" s="27"/>
      <c r="AG58" s="27"/>
      <c r="AH58" s="27"/>
      <c r="AI58" s="28"/>
      <c r="AJ58" s="28"/>
    </row>
    <row r="59" spans="5:37" s="29" customFormat="1" ht="11.25" customHeight="1">
      <c r="E59" s="26"/>
      <c r="F59" s="24"/>
      <c r="G59" s="32"/>
      <c r="AB59" s="32"/>
      <c r="AC59" s="32"/>
      <c r="AE59" s="27"/>
      <c r="AF59" s="27"/>
      <c r="AG59" s="27"/>
      <c r="AH59" s="27"/>
      <c r="AI59" s="28"/>
    </row>
    <row r="60" spans="5:37" ht="11.25" customHeight="1">
      <c r="E60" s="12"/>
      <c r="F60" s="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"/>
      <c r="AD60" s="4"/>
      <c r="AE60" s="4"/>
      <c r="AF60" s="4"/>
      <c r="AG60" s="4"/>
      <c r="AH60" s="4"/>
      <c r="AI60" s="13"/>
    </row>
    <row r="61" spans="5:37" ht="10.5" customHeight="1">
      <c r="E61" s="12"/>
      <c r="F61" s="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"/>
      <c r="AD61" s="4"/>
      <c r="AE61" s="4"/>
      <c r="AF61" s="4"/>
      <c r="AG61" s="4"/>
      <c r="AH61" s="4"/>
      <c r="AI61" s="13"/>
    </row>
    <row r="62" spans="5:37">
      <c r="E62" s="12"/>
      <c r="F62" s="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"/>
      <c r="AD62" s="4"/>
      <c r="AE62" s="4"/>
      <c r="AF62" s="4"/>
      <c r="AG62" s="4"/>
      <c r="AH62" s="4"/>
      <c r="AI62" s="13"/>
    </row>
    <row r="63" spans="5:37" ht="15.75" thickBot="1">
      <c r="E63" s="20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2"/>
    </row>
    <row r="67" spans="5:35"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</row>
    <row r="68" spans="5:35"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3"/>
      <c r="V68" s="3"/>
      <c r="W68" s="3"/>
      <c r="X68" s="3"/>
    </row>
    <row r="69" spans="5:35"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5:35" ht="15.75" customHeight="1">
      <c r="E70" s="23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5:35" ht="15" customHeight="1"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5:35" ht="15" customHeight="1">
      <c r="AB72" s="30"/>
    </row>
    <row r="73" spans="5:35" ht="15" customHeight="1">
      <c r="AA73" s="4"/>
      <c r="AB73" s="30"/>
    </row>
    <row r="74" spans="5:35" ht="15" customHeight="1">
      <c r="AA74" s="4"/>
    </row>
    <row r="75" spans="5:35" ht="15" customHeight="1"/>
    <row r="76" spans="5:35" ht="15" customHeight="1"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AA76" s="25"/>
      <c r="AB76" s="25"/>
      <c r="AC76" s="25"/>
      <c r="AD76" s="25"/>
      <c r="AE76" s="25"/>
      <c r="AF76" s="25"/>
      <c r="AG76" s="25"/>
      <c r="AH76" s="25"/>
      <c r="AI76" s="25"/>
    </row>
    <row r="77" spans="5:35" ht="15" customHeight="1"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AA77" s="25"/>
      <c r="AB77" s="25"/>
      <c r="AC77" s="25"/>
      <c r="AD77" s="25"/>
      <c r="AE77" s="25"/>
      <c r="AF77" s="25"/>
      <c r="AG77" s="25"/>
      <c r="AH77" s="25"/>
      <c r="AI77" s="25"/>
    </row>
  </sheetData>
  <sheetProtection sheet="1" objects="1" scenarios="1" formatCells="0" formatColumns="0" formatRows="0"/>
  <protectedRanges>
    <protectedRange sqref="O33:AH33 I34:AH34" name="Aralık1_2_1"/>
    <protectedRange sqref="J35:AF35 X36:AG37 H35:H38 K36:W39 I39" name="Aralık1_1_1_1"/>
  </protectedRanges>
  <mergeCells count="68">
    <mergeCell ref="L23:Q23"/>
    <mergeCell ref="L24:Q25"/>
    <mergeCell ref="L22:AB22"/>
    <mergeCell ref="E4:AI4"/>
    <mergeCell ref="G17:AG20"/>
    <mergeCell ref="F10:AH16"/>
    <mergeCell ref="R23:T23"/>
    <mergeCell ref="U23:W23"/>
    <mergeCell ref="X23:AB23"/>
    <mergeCell ref="R24:T25"/>
    <mergeCell ref="U24:W25"/>
    <mergeCell ref="X24:AB25"/>
    <mergeCell ref="F43:T43"/>
    <mergeCell ref="F47:I47"/>
    <mergeCell ref="M46:P46"/>
    <mergeCell ref="Z47:AC47"/>
    <mergeCell ref="U47:Y47"/>
    <mergeCell ref="J46:L46"/>
    <mergeCell ref="Z45:AC45"/>
    <mergeCell ref="Q46:T46"/>
    <mergeCell ref="U43:AC43"/>
    <mergeCell ref="Z44:AC44"/>
    <mergeCell ref="J44:L44"/>
    <mergeCell ref="J45:L45"/>
    <mergeCell ref="M47:P47"/>
    <mergeCell ref="M44:P44"/>
    <mergeCell ref="E68:T68"/>
    <mergeCell ref="E67:X67"/>
    <mergeCell ref="H51:AH52"/>
    <mergeCell ref="U44:Y44"/>
    <mergeCell ref="U45:Y45"/>
    <mergeCell ref="Q44:T44"/>
    <mergeCell ref="Q45:T45"/>
    <mergeCell ref="M45:P45"/>
    <mergeCell ref="AD45:AH45"/>
    <mergeCell ref="F45:I45"/>
    <mergeCell ref="J47:L47"/>
    <mergeCell ref="F48:I48"/>
    <mergeCell ref="J48:L48"/>
    <mergeCell ref="Z46:AC46"/>
    <mergeCell ref="F46:I46"/>
    <mergeCell ref="U46:Y46"/>
    <mergeCell ref="H35:AF35"/>
    <mergeCell ref="O34:AH34"/>
    <mergeCell ref="O33:AH33"/>
    <mergeCell ref="F42:AH42"/>
    <mergeCell ref="H39:AF39"/>
    <mergeCell ref="H38:AF38"/>
    <mergeCell ref="H37:AF37"/>
    <mergeCell ref="H36:AF36"/>
    <mergeCell ref="AD48:AH48"/>
    <mergeCell ref="AD47:AH47"/>
    <mergeCell ref="AD46:AH46"/>
    <mergeCell ref="AD44:AH44"/>
    <mergeCell ref="AD43:AH43"/>
    <mergeCell ref="AD49:AH49"/>
    <mergeCell ref="F49:I49"/>
    <mergeCell ref="J49:L49"/>
    <mergeCell ref="M49:P49"/>
    <mergeCell ref="Q49:T49"/>
    <mergeCell ref="U49:Y49"/>
    <mergeCell ref="Z49:AC49"/>
    <mergeCell ref="Q48:T48"/>
    <mergeCell ref="M48:P48"/>
    <mergeCell ref="Z48:AC48"/>
    <mergeCell ref="U48:Y48"/>
    <mergeCell ref="F44:I44"/>
    <mergeCell ref="Q47:T47"/>
  </mergeCells>
  <hyperlinks>
    <hyperlink ref="G7" r:id="rId1"/>
  </hyperlinks>
  <printOptions horizontalCentered="1"/>
  <pageMargins left="0.23622047244094491" right="0.23622047244094491" top="0.23622047244094491" bottom="0.23622047244094491" header="0.31496062992125984" footer="0.27559055118110237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3"/>
  <dimension ref="A1:W9"/>
  <sheetViews>
    <sheetView workbookViewId="0">
      <selection activeCell="B1" sqref="B1"/>
    </sheetView>
  </sheetViews>
  <sheetFormatPr defaultRowHeight="15"/>
  <cols>
    <col min="1" max="1" width="6.42578125" customWidth="1"/>
    <col min="2" max="2" width="24.28515625" bestFit="1" customWidth="1"/>
    <col min="3" max="3" width="4.7109375" bestFit="1" customWidth="1"/>
    <col min="4" max="4" width="2.28515625" bestFit="1" customWidth="1"/>
    <col min="5" max="5" width="4.7109375" bestFit="1" customWidth="1"/>
    <col min="6" max="6" width="12.42578125" bestFit="1" customWidth="1"/>
    <col min="7" max="7" width="6.140625" customWidth="1"/>
    <col min="8" max="8" width="16" customWidth="1"/>
    <col min="9" max="9" width="3.85546875" bestFit="1" customWidth="1"/>
    <col min="10" max="10" width="28.5703125" bestFit="1" customWidth="1"/>
    <col min="11" max="11" width="14.85546875" bestFit="1" customWidth="1"/>
    <col min="15" max="15" width="9.28515625" bestFit="1" customWidth="1"/>
    <col min="16" max="16" width="6.7109375" bestFit="1" customWidth="1"/>
    <col min="17" max="17" width="23" bestFit="1" customWidth="1"/>
    <col min="18" max="18" width="5.42578125" bestFit="1" customWidth="1"/>
    <col min="19" max="19" width="14.28515625" bestFit="1" customWidth="1"/>
    <col min="20" max="20" width="5.85546875" bestFit="1" customWidth="1"/>
    <col min="21" max="21" width="34.85546875" bestFit="1" customWidth="1"/>
  </cols>
  <sheetData>
    <row r="1" spans="1:23" s="52" customFormat="1" ht="175.5" customHeight="1">
      <c r="A1" s="50"/>
      <c r="B1" s="53" t="s">
        <v>48</v>
      </c>
      <c r="C1" s="56" t="s">
        <v>36</v>
      </c>
      <c r="D1" s="57" t="s">
        <v>1</v>
      </c>
      <c r="E1" s="58">
        <v>60</v>
      </c>
      <c r="F1" s="59">
        <v>1000</v>
      </c>
      <c r="G1" s="57" t="s">
        <v>1</v>
      </c>
      <c r="H1" s="60">
        <v>750000</v>
      </c>
      <c r="I1" s="61" t="s">
        <v>37</v>
      </c>
      <c r="J1" s="54" t="s">
        <v>43</v>
      </c>
      <c r="K1" s="106">
        <v>9.9000000000000008E-3</v>
      </c>
      <c r="L1" s="107"/>
      <c r="M1" s="107"/>
      <c r="N1" s="108"/>
      <c r="O1" s="51">
        <v>5.0000000000000001E-3</v>
      </c>
      <c r="P1" s="62" t="s">
        <v>38</v>
      </c>
      <c r="Q1" s="62" t="s">
        <v>44</v>
      </c>
      <c r="R1" s="63" t="s">
        <v>39</v>
      </c>
      <c r="S1" s="64" t="s">
        <v>41</v>
      </c>
      <c r="T1" s="65" t="s">
        <v>47</v>
      </c>
      <c r="U1" s="66" t="s">
        <v>42</v>
      </c>
      <c r="V1" s="54" t="s">
        <v>43</v>
      </c>
      <c r="W1" s="62" t="s">
        <v>39</v>
      </c>
    </row>
    <row r="2" spans="1:23" ht="84" customHeight="1"/>
    <row r="3" spans="1:23" ht="33" customHeight="1"/>
    <row r="4" spans="1:23" ht="33" customHeight="1"/>
    <row r="5" spans="1:23" ht="33" customHeight="1"/>
    <row r="6" spans="1:23" ht="29.25" customHeight="1"/>
    <row r="7" spans="1:23" ht="29.25" customHeight="1"/>
    <row r="8" spans="1:23" ht="29.25" customHeight="1"/>
    <row r="9" spans="1:23" ht="42.75" customHeight="1"/>
  </sheetData>
  <mergeCells count="1">
    <mergeCell ref="K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2">
    <tabColor rgb="FFFF0000"/>
  </sheetPr>
  <dimension ref="A3:I12"/>
  <sheetViews>
    <sheetView workbookViewId="0">
      <selection activeCell="B4" sqref="B4"/>
    </sheetView>
  </sheetViews>
  <sheetFormatPr defaultRowHeight="15"/>
  <cols>
    <col min="1" max="1" width="29.28515625" bestFit="1" customWidth="1"/>
    <col min="2" max="2" width="78.85546875" customWidth="1"/>
  </cols>
  <sheetData>
    <row r="3" spans="1:9">
      <c r="B3" s="33" t="s">
        <v>16</v>
      </c>
    </row>
    <row r="4" spans="1:9">
      <c r="A4" s="34" t="s">
        <v>17</v>
      </c>
      <c r="B4" s="35" t="s">
        <v>51</v>
      </c>
    </row>
    <row r="5" spans="1:9">
      <c r="A5" s="36" t="s">
        <v>18</v>
      </c>
      <c r="B5" s="37" t="s">
        <v>1</v>
      </c>
      <c r="C5" s="6"/>
      <c r="D5" s="6"/>
      <c r="E5" s="6"/>
      <c r="F5" s="6"/>
      <c r="G5" s="6"/>
      <c r="H5" s="6"/>
      <c r="I5" s="6"/>
    </row>
    <row r="6" spans="1:9">
      <c r="A6" s="36" t="s">
        <v>19</v>
      </c>
      <c r="B6" s="37" t="s">
        <v>49</v>
      </c>
      <c r="C6" s="6"/>
      <c r="D6" s="6"/>
      <c r="E6" s="6"/>
      <c r="F6" s="6"/>
      <c r="G6" s="6"/>
      <c r="H6" s="6"/>
      <c r="I6" s="6"/>
    </row>
    <row r="7" spans="1:9">
      <c r="A7" s="36" t="s">
        <v>20</v>
      </c>
      <c r="B7" s="38" t="s">
        <v>50</v>
      </c>
      <c r="C7" s="6"/>
      <c r="D7" s="6"/>
      <c r="E7" s="6"/>
      <c r="F7" s="6"/>
      <c r="G7" s="6"/>
      <c r="H7" s="6"/>
      <c r="I7" s="6"/>
    </row>
    <row r="8" spans="1:9">
      <c r="A8" s="36" t="s">
        <v>21</v>
      </c>
      <c r="B8" s="39" t="s">
        <v>1</v>
      </c>
      <c r="C8" s="6"/>
      <c r="D8" s="6"/>
      <c r="E8" s="6"/>
      <c r="F8" s="6"/>
      <c r="G8" s="6"/>
      <c r="H8" s="6"/>
      <c r="I8" s="6"/>
    </row>
    <row r="9" spans="1:9">
      <c r="B9" s="40" t="s">
        <v>22</v>
      </c>
    </row>
    <row r="10" spans="1:9">
      <c r="B10" s="41" t="s">
        <v>23</v>
      </c>
    </row>
    <row r="11" spans="1:9">
      <c r="B11" s="41" t="s">
        <v>24</v>
      </c>
    </row>
    <row r="12" spans="1:9">
      <c r="B12" s="42" t="s">
        <v>25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B78041948A3454EA22E423DD77A528F" ma:contentTypeVersion="1" ma:contentTypeDescription="Yeni belge oluşturun." ma:contentTypeScope="" ma:versionID="47207b0bf47ccf804ac841e83c6cd13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a54a53e162fb2ceeaf8ce97a9aa68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3B8B03-2CC7-46D4-826E-405E1630F2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BC39E4-F209-4F53-8A13-3AD86161F782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sharepoint/v3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1D58B6F-14AE-4553-8A90-2D1E3DF27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BROŞÜR</vt:lpstr>
      <vt:lpstr>Sayfa1</vt:lpstr>
      <vt:lpstr>ADRES</vt:lpstr>
      <vt:lpstr>BROŞÜR!Yazdırma_Alanı</vt:lpstr>
    </vt:vector>
  </TitlesOfParts>
  <Company>vakifbank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Elips Teknoloji</cp:lastModifiedBy>
  <cp:lastPrinted>2020-02-04T11:31:26Z</cp:lastPrinted>
  <dcterms:created xsi:type="dcterms:W3CDTF">2010-08-18T10:28:28Z</dcterms:created>
  <dcterms:modified xsi:type="dcterms:W3CDTF">2020-02-04T14:37:59Z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0x010100CB78041948A3454EA22E423DD77A528F</vt:lpwstr>
  </property>
</Properties>
</file>